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aktuell\OLTV\"/>
    </mc:Choice>
  </mc:AlternateContent>
  <xr:revisionPtr revIDLastSave="0" documentId="8_{A7A6BEF9-4C80-447A-9EAD-E9B37D0B7143}" xr6:coauthVersionLast="47" xr6:coauthVersionMax="47" xr10:uidLastSave="{00000000-0000-0000-0000-000000000000}"/>
  <bookViews>
    <workbookView xWindow="-120" yWindow="-120" windowWidth="29040" windowHeight="15840" xr2:uid="{EC6B23B1-157D-4A3B-814E-2FBC220626F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A62" i="1"/>
  <c r="A61" i="1"/>
  <c r="A60" i="1"/>
  <c r="A59" i="1"/>
  <c r="A58" i="1"/>
  <c r="A57" i="1"/>
  <c r="A55" i="1"/>
  <c r="A54" i="1"/>
  <c r="A53" i="1"/>
  <c r="A52" i="1"/>
  <c r="A51" i="1"/>
  <c r="A50" i="1"/>
  <c r="B42" i="1"/>
  <c r="C36" i="1"/>
  <c r="B24" i="1"/>
  <c r="C15" i="1"/>
  <c r="B45" i="1"/>
  <c r="B30" i="1"/>
  <c r="C21" i="1"/>
  <c r="B12" i="1"/>
  <c r="I76" i="1"/>
  <c r="I77" i="1"/>
  <c r="C56" i="1"/>
  <c r="D56" i="1"/>
  <c r="E56" i="1"/>
  <c r="A70" i="1"/>
  <c r="E70" i="1"/>
  <c r="A67" i="1"/>
  <c r="E67" i="1"/>
  <c r="F6" i="1"/>
  <c r="F4" i="1"/>
  <c r="F3" i="1"/>
  <c r="A6" i="1"/>
  <c r="A9" i="1"/>
  <c r="A4" i="1"/>
  <c r="G77" i="1"/>
  <c r="F77" i="1"/>
  <c r="J62" i="1"/>
  <c r="J61" i="1"/>
  <c r="J60" i="1"/>
  <c r="J59" i="1"/>
  <c r="I59" i="1"/>
  <c r="K59" i="1"/>
  <c r="J58" i="1"/>
  <c r="J57" i="1"/>
  <c r="I62" i="1"/>
  <c r="I61" i="1"/>
  <c r="K61" i="1"/>
  <c r="I60" i="1"/>
  <c r="I58" i="1"/>
  <c r="K58" i="1"/>
  <c r="I57" i="1"/>
  <c r="K57" i="1"/>
  <c r="H47" i="1"/>
  <c r="F62" i="1"/>
  <c r="H35" i="1"/>
  <c r="E60" i="1"/>
  <c r="H29" i="1"/>
  <c r="D60" i="1"/>
  <c r="H5" i="1"/>
  <c r="B58" i="1"/>
  <c r="H23" i="1"/>
  <c r="D57" i="1"/>
  <c r="J55" i="1"/>
  <c r="I55" i="1"/>
  <c r="J54" i="1"/>
  <c r="I54" i="1"/>
  <c r="K54" i="1"/>
  <c r="J53" i="1"/>
  <c r="I53" i="1"/>
  <c r="K53" i="1"/>
  <c r="J52" i="1"/>
  <c r="J51" i="1"/>
  <c r="I51" i="1"/>
  <c r="K51" i="1"/>
  <c r="J50" i="1"/>
  <c r="I50" i="1"/>
  <c r="B23" i="1"/>
  <c r="D54" i="1"/>
  <c r="B17" i="1"/>
  <c r="C54" i="1"/>
  <c r="C29" i="1"/>
  <c r="D53" i="1"/>
  <c r="C20" i="1"/>
  <c r="C52" i="1"/>
  <c r="B26" i="1"/>
  <c r="D51" i="1"/>
  <c r="G47" i="1"/>
  <c r="F57" i="1"/>
  <c r="C47" i="1"/>
  <c r="F55" i="1"/>
  <c r="B47" i="1"/>
  <c r="F50" i="1"/>
  <c r="H44" i="1"/>
  <c r="F60" i="1"/>
  <c r="G44" i="1"/>
  <c r="F58" i="1"/>
  <c r="C44" i="1"/>
  <c r="F53" i="1"/>
  <c r="B44" i="1"/>
  <c r="F51" i="1"/>
  <c r="H41" i="1"/>
  <c r="F61" i="1"/>
  <c r="G41" i="1"/>
  <c r="F59" i="1"/>
  <c r="C41" i="1"/>
  <c r="F54" i="1"/>
  <c r="B41" i="1"/>
  <c r="F52" i="1"/>
  <c r="H38" i="1"/>
  <c r="E58" i="1"/>
  <c r="G38" i="1"/>
  <c r="E62" i="1"/>
  <c r="C38" i="1"/>
  <c r="E51" i="1"/>
  <c r="B38" i="1"/>
  <c r="E55" i="1"/>
  <c r="G35" i="1"/>
  <c r="E61" i="1"/>
  <c r="C35" i="1"/>
  <c r="E53" i="1"/>
  <c r="B35" i="1"/>
  <c r="E54" i="1"/>
  <c r="H32" i="1"/>
  <c r="E59" i="1"/>
  <c r="G32" i="1"/>
  <c r="E57" i="1"/>
  <c r="C32" i="1"/>
  <c r="E52" i="1"/>
  <c r="B32" i="1"/>
  <c r="E50" i="1"/>
  <c r="G29" i="1"/>
  <c r="D62" i="1"/>
  <c r="B29" i="1"/>
  <c r="D55" i="1"/>
  <c r="H26" i="1"/>
  <c r="D59" i="1"/>
  <c r="G26" i="1"/>
  <c r="D58" i="1"/>
  <c r="C26" i="1"/>
  <c r="D52" i="1"/>
  <c r="G23" i="1"/>
  <c r="D61" i="1"/>
  <c r="C23" i="1"/>
  <c r="D50" i="1"/>
  <c r="H20" i="1"/>
  <c r="C59" i="1"/>
  <c r="G20" i="1"/>
  <c r="C62" i="1"/>
  <c r="B20" i="1"/>
  <c r="C55" i="1"/>
  <c r="H17" i="1"/>
  <c r="C58" i="1"/>
  <c r="G17" i="1"/>
  <c r="C61" i="1"/>
  <c r="C17" i="1"/>
  <c r="C51" i="1"/>
  <c r="H14" i="1"/>
  <c r="C60" i="1"/>
  <c r="G14" i="1"/>
  <c r="C57" i="1"/>
  <c r="C14" i="1"/>
  <c r="C53" i="1"/>
  <c r="B14" i="1"/>
  <c r="C50" i="1"/>
  <c r="H11" i="1"/>
  <c r="B62" i="1"/>
  <c r="G11" i="1"/>
  <c r="B61" i="1"/>
  <c r="C11" i="1"/>
  <c r="B55" i="1"/>
  <c r="B11" i="1"/>
  <c r="B54" i="1"/>
  <c r="H8" i="1"/>
  <c r="B60" i="1"/>
  <c r="G8" i="1"/>
  <c r="B59" i="1"/>
  <c r="C8" i="1"/>
  <c r="B53" i="1"/>
  <c r="G53" i="1"/>
  <c r="B8" i="1"/>
  <c r="B52" i="1"/>
  <c r="G52" i="1"/>
  <c r="G5" i="1"/>
  <c r="B57" i="1"/>
  <c r="C5" i="1"/>
  <c r="B51" i="1"/>
  <c r="B5" i="1"/>
  <c r="B50" i="1"/>
  <c r="A12" i="1"/>
  <c r="F12" i="1"/>
  <c r="F9" i="1"/>
  <c r="G59" i="1"/>
  <c r="G54" i="1"/>
  <c r="K62" i="1"/>
  <c r="K60" i="1"/>
  <c r="L59" i="1"/>
  <c r="G61" i="1"/>
  <c r="G57" i="1"/>
  <c r="G58" i="1"/>
  <c r="G60" i="1"/>
  <c r="G62" i="1"/>
  <c r="H61" i="1"/>
  <c r="A7" i="1"/>
  <c r="F7" i="1"/>
  <c r="K55" i="1"/>
  <c r="G55" i="1"/>
  <c r="G50" i="1"/>
  <c r="G51" i="1"/>
  <c r="H55" i="1"/>
  <c r="A71" i="1"/>
  <c r="E71" i="1"/>
  <c r="A74" i="1"/>
  <c r="K50" i="1"/>
  <c r="K52" i="1"/>
  <c r="L50" i="1"/>
  <c r="A10" i="1"/>
  <c r="F10" i="1"/>
  <c r="H57" i="1"/>
  <c r="L60" i="1"/>
  <c r="L58" i="1"/>
  <c r="L61" i="1"/>
  <c r="H62" i="1"/>
  <c r="L62" i="1"/>
  <c r="L57" i="1"/>
  <c r="L54" i="1"/>
  <c r="G81" i="1"/>
  <c r="F81" i="1"/>
  <c r="C81" i="1"/>
  <c r="B81" i="1"/>
  <c r="B77" i="1"/>
  <c r="C77" i="1"/>
  <c r="F73" i="1"/>
  <c r="G73" i="1"/>
  <c r="I67" i="1"/>
  <c r="I68" i="1"/>
  <c r="I69" i="1"/>
  <c r="I70" i="1"/>
  <c r="I71" i="1"/>
  <c r="I72" i="1"/>
  <c r="I73" i="1"/>
  <c r="I74" i="1"/>
  <c r="I75" i="1"/>
  <c r="C73" i="1"/>
  <c r="B73" i="1"/>
  <c r="G69" i="1"/>
  <c r="F69" i="1"/>
  <c r="C69" i="1"/>
  <c r="B69" i="1"/>
  <c r="E66" i="1"/>
  <c r="C49" i="1"/>
  <c r="D49" i="1"/>
  <c r="E49" i="1"/>
  <c r="A13" i="1"/>
  <c r="F13" i="1"/>
  <c r="A15" i="1"/>
  <c r="F15" i="1"/>
  <c r="G67" i="1"/>
  <c r="C79" i="1"/>
  <c r="H51" i="1"/>
  <c r="A75" i="1"/>
  <c r="E75" i="1"/>
  <c r="E74" i="1"/>
  <c r="A78" i="1"/>
  <c r="L55" i="1"/>
  <c r="L53" i="1"/>
  <c r="H54" i="1"/>
  <c r="H53" i="1"/>
  <c r="L51" i="1"/>
  <c r="G75" i="1"/>
  <c r="L52" i="1"/>
  <c r="H50" i="1"/>
  <c r="K77" i="1"/>
  <c r="K76" i="1"/>
  <c r="F67" i="1"/>
  <c r="G79" i="1"/>
  <c r="K67" i="1"/>
  <c r="K69" i="1"/>
  <c r="K68" i="1"/>
  <c r="A16" i="1"/>
  <c r="F16" i="1"/>
  <c r="A18" i="1"/>
  <c r="F18" i="1"/>
  <c r="A79" i="1"/>
  <c r="E79" i="1"/>
  <c r="E78" i="1"/>
  <c r="C71" i="1"/>
  <c r="G71" i="1"/>
  <c r="C67" i="1"/>
  <c r="B67" i="1"/>
  <c r="B79" i="1"/>
  <c r="F75" i="1"/>
  <c r="F71" i="1"/>
  <c r="B75" i="1"/>
  <c r="B71" i="1"/>
  <c r="K75" i="1"/>
  <c r="K74" i="1"/>
  <c r="K71" i="1"/>
  <c r="K70" i="1"/>
  <c r="K66" i="1"/>
  <c r="K73" i="1"/>
  <c r="K72" i="1"/>
  <c r="A21" i="1"/>
  <c r="F21" i="1"/>
  <c r="A19" i="1"/>
  <c r="F19" i="1"/>
  <c r="F79" i="1"/>
  <c r="A24" i="1"/>
  <c r="F24" i="1"/>
  <c r="A22" i="1"/>
  <c r="F22" i="1"/>
  <c r="A27" i="1"/>
  <c r="F27" i="1"/>
  <c r="A25" i="1"/>
  <c r="F25" i="1"/>
  <c r="A30" i="1"/>
  <c r="F30" i="1"/>
  <c r="A28" i="1"/>
  <c r="F28" i="1"/>
  <c r="A33" i="1"/>
  <c r="F33" i="1"/>
  <c r="A31" i="1"/>
  <c r="F31" i="1"/>
  <c r="A36" i="1"/>
  <c r="F36" i="1"/>
  <c r="A34" i="1"/>
  <c r="F34" i="1"/>
  <c r="A37" i="1"/>
  <c r="F37" i="1"/>
  <c r="A39" i="1"/>
  <c r="F39" i="1"/>
  <c r="A42" i="1"/>
  <c r="F42" i="1"/>
  <c r="A40" i="1"/>
  <c r="F40" i="1"/>
  <c r="A45" i="1"/>
  <c r="A43" i="1"/>
  <c r="F43" i="1"/>
  <c r="A46" i="1"/>
  <c r="F46" i="1"/>
  <c r="F45" i="1"/>
</calcChain>
</file>

<file path=xl/sharedStrings.xml><?xml version="1.0" encoding="utf-8"?>
<sst xmlns="http://schemas.openxmlformats.org/spreadsheetml/2006/main" count="112" uniqueCount="49">
  <si>
    <t>Zeit</t>
  </si>
  <si>
    <t>Spielfeld 2</t>
  </si>
  <si>
    <t>Spiele Nr.</t>
  </si>
  <si>
    <t>erhaltene Tore</t>
  </si>
  <si>
    <t>Tordifferenz</t>
  </si>
  <si>
    <t>Rangierungsspiele</t>
  </si>
  <si>
    <t>Spielfeld 1</t>
  </si>
  <si>
    <t>Spiel 12</t>
  </si>
  <si>
    <t>Spiel 21</t>
  </si>
  <si>
    <t>V12</t>
  </si>
  <si>
    <t>V21</t>
  </si>
  <si>
    <t>S12</t>
  </si>
  <si>
    <t>S21</t>
  </si>
  <si>
    <t>Finale</t>
  </si>
  <si>
    <t>kl. Finale</t>
  </si>
  <si>
    <t>Rang</t>
  </si>
  <si>
    <t>Unihockey</t>
  </si>
  <si>
    <t>Mädchen</t>
  </si>
  <si>
    <t>Spielplan</t>
  </si>
  <si>
    <t>1. Gruppe A</t>
  </si>
  <si>
    <t>2. Gruppe B</t>
  </si>
  <si>
    <t>2.Gruppe A</t>
  </si>
  <si>
    <t>1.Gruppe B</t>
  </si>
  <si>
    <t>3. Gruppe A</t>
  </si>
  <si>
    <t>4. Gruppe B</t>
  </si>
  <si>
    <t>4. Gruppe A</t>
  </si>
  <si>
    <t>3. Gruppe B</t>
  </si>
  <si>
    <t>5. Gruppe A</t>
  </si>
  <si>
    <t>5.Gruppe B</t>
  </si>
  <si>
    <t>Rang nach Tordifferenz</t>
  </si>
  <si>
    <t>6. Gruppe A</t>
  </si>
  <si>
    <t>6. Gruppe B</t>
  </si>
  <si>
    <t>Zwischenrang Gruppenspiele</t>
  </si>
  <si>
    <t>Punktetotal Gruppenspiele</t>
  </si>
  <si>
    <t>OLTV</t>
  </si>
  <si>
    <t>erzielte Tore</t>
  </si>
  <si>
    <t>Stalden</t>
  </si>
  <si>
    <t>Leuk</t>
  </si>
  <si>
    <t>Gampel</t>
  </si>
  <si>
    <t>Aletsch 1</t>
  </si>
  <si>
    <t>Aletsch 2</t>
  </si>
  <si>
    <t>Raron</t>
  </si>
  <si>
    <t>Fiesch</t>
  </si>
  <si>
    <t>Saas</t>
  </si>
  <si>
    <t>Leukerbad</t>
  </si>
  <si>
    <t>Visp</t>
  </si>
  <si>
    <t>St. Niklaus</t>
  </si>
  <si>
    <t>Siders</t>
  </si>
  <si>
    <t xml:space="preserve"> Visp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</si>
</sst>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21" fontId="1" fillId="0" borderId="0" xfId="0" applyNumberFormat="1" applyFont="1"/>
    <xf numFmtId="20" fontId="2" fillId="0" borderId="7" xfId="0" applyNumberFormat="1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9" fillId="0" borderId="0" xfId="0" applyFont="1"/>
    <xf numFmtId="21" fontId="5" fillId="0" borderId="0" xfId="0" applyNumberFormat="1" applyFont="1"/>
    <xf numFmtId="0" fontId="1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2" fillId="7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13" borderId="5" xfId="0" applyFont="1" applyFill="1" applyBorder="1" applyAlignment="1">
      <alignment horizontal="center"/>
    </xf>
    <xf numFmtId="0" fontId="5" fillId="0" borderId="5" xfId="0" applyFont="1" applyBorder="1"/>
    <xf numFmtId="0" fontId="2" fillId="3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0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16" borderId="0" xfId="0" applyFont="1" applyFill="1"/>
    <xf numFmtId="0" fontId="5" fillId="0" borderId="2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5" borderId="20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2" fillId="5" borderId="2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16" borderId="0" xfId="0" applyFont="1" applyFill="1" applyAlignment="1">
      <alignment horizontal="center"/>
    </xf>
    <xf numFmtId="0" fontId="6" fillId="16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FF00"/>
      <color rgb="FFCC00FF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1487-D80E-4123-9997-3256787DBAE3}">
  <dimension ref="A1:O87"/>
  <sheetViews>
    <sheetView tabSelected="1" topLeftCell="D60" zoomScale="90" zoomScaleNormal="90" workbookViewId="0">
      <selection activeCell="B80" sqref="B80"/>
    </sheetView>
  </sheetViews>
  <sheetFormatPr baseColWidth="10" defaultColWidth="10.7109375" defaultRowHeight="15" x14ac:dyDescent="0.25"/>
  <cols>
    <col min="1" max="1" width="10.7109375" style="30"/>
    <col min="2" max="2" width="11.42578125" style="30" bestFit="1" customWidth="1"/>
    <col min="3" max="3" width="12.28515625" style="30" bestFit="1" customWidth="1"/>
    <col min="4" max="5" width="10.7109375" style="30"/>
    <col min="6" max="6" width="11.28515625" style="30" bestFit="1" customWidth="1"/>
    <col min="7" max="7" width="11.5703125" style="30" bestFit="1" customWidth="1"/>
    <col min="8" max="8" width="11.42578125" style="30" bestFit="1" customWidth="1"/>
    <col min="9" max="9" width="7.28515625" style="30" bestFit="1" customWidth="1"/>
    <col min="10" max="10" width="11" style="30" bestFit="1" customWidth="1"/>
    <col min="11" max="12" width="9.85546875" style="30" bestFit="1" customWidth="1"/>
    <col min="13" max="16384" width="10.7109375" style="30"/>
  </cols>
  <sheetData>
    <row r="1" spans="1:15" s="51" customFormat="1" ht="21" x14ac:dyDescent="0.35">
      <c r="A1" s="108" t="s">
        <v>18</v>
      </c>
      <c r="B1" s="108"/>
      <c r="C1" s="108" t="s">
        <v>16</v>
      </c>
      <c r="D1" s="108"/>
      <c r="E1" s="108" t="s">
        <v>17</v>
      </c>
      <c r="F1" s="108"/>
      <c r="G1" s="108" t="s">
        <v>34</v>
      </c>
      <c r="H1" s="108"/>
      <c r="I1" s="90"/>
      <c r="J1" s="90">
        <v>2023</v>
      </c>
      <c r="K1" s="109"/>
      <c r="L1" s="109"/>
      <c r="M1" s="75"/>
      <c r="N1" s="75"/>
      <c r="O1" s="75"/>
    </row>
    <row r="2" spans="1:15" ht="15.75" thickBot="1" x14ac:dyDescent="0.3">
      <c r="A2" s="1" t="s">
        <v>0</v>
      </c>
      <c r="B2" s="107" t="s">
        <v>1</v>
      </c>
      <c r="C2" s="107"/>
      <c r="F2" s="1" t="s">
        <v>0</v>
      </c>
      <c r="G2" s="107" t="s">
        <v>1</v>
      </c>
      <c r="H2" s="107"/>
      <c r="K2" s="76"/>
      <c r="L2" s="76"/>
      <c r="M2" s="76"/>
      <c r="N2" s="76"/>
      <c r="O2" s="76"/>
    </row>
    <row r="3" spans="1:15" x14ac:dyDescent="0.25">
      <c r="A3" s="2">
        <v>0.5625</v>
      </c>
      <c r="B3" s="13" t="s">
        <v>36</v>
      </c>
      <c r="C3" s="4" t="s">
        <v>37</v>
      </c>
      <c r="D3" s="31"/>
      <c r="F3" s="2">
        <f>A3</f>
        <v>0.5625</v>
      </c>
      <c r="G3" s="3" t="s">
        <v>45</v>
      </c>
      <c r="H3" s="47" t="s">
        <v>46</v>
      </c>
      <c r="K3" s="76"/>
      <c r="L3" s="76"/>
      <c r="M3" s="76"/>
      <c r="N3" s="76"/>
      <c r="O3" s="76"/>
    </row>
    <row r="4" spans="1:15" x14ac:dyDescent="0.25">
      <c r="A4" s="5">
        <f>A3+D4</f>
        <v>0.56736111111111109</v>
      </c>
      <c r="B4" s="6">
        <v>1</v>
      </c>
      <c r="C4" s="7">
        <v>0</v>
      </c>
      <c r="D4" s="40">
        <v>4.8611111111111112E-3</v>
      </c>
      <c r="F4" s="5">
        <f t="shared" ref="F4:F46" si="0">A4</f>
        <v>0.56736111111111109</v>
      </c>
      <c r="G4" s="6">
        <v>6</v>
      </c>
      <c r="H4" s="7">
        <v>0</v>
      </c>
      <c r="K4" s="76"/>
      <c r="L4" s="76"/>
      <c r="M4" s="76"/>
      <c r="N4" s="76"/>
      <c r="O4" s="76"/>
    </row>
    <row r="5" spans="1:15" x14ac:dyDescent="0.25">
      <c r="A5" s="5"/>
      <c r="B5" s="6">
        <f>IF(B4&gt;C4,2,IF(B4=C4,1,(IF(B4&lt;C4,0))))</f>
        <v>2</v>
      </c>
      <c r="C5" s="7">
        <f>IF(C4&gt;B4,2,IF(C4=B4,1,(IF(C4&lt;B4,0))))</f>
        <v>0</v>
      </c>
      <c r="D5" s="31"/>
      <c r="F5" s="5"/>
      <c r="G5" s="6">
        <f>IF(G4&gt;H4,2,IF(G4=H4,1,(IF(G4&lt;H4,0))))</f>
        <v>2</v>
      </c>
      <c r="H5" s="7">
        <f>IF(H4&gt;G4,2,IF(H4=G4,1,(IF(H4&lt;G4,0))))</f>
        <v>0</v>
      </c>
      <c r="K5" s="77"/>
      <c r="L5" s="77"/>
      <c r="M5" s="77"/>
      <c r="N5" s="77"/>
      <c r="O5" s="77"/>
    </row>
    <row r="6" spans="1:15" x14ac:dyDescent="0.25">
      <c r="A6" s="5">
        <f>A3+D6</f>
        <v>0.56874999999999998</v>
      </c>
      <c r="B6" s="17" t="s">
        <v>38</v>
      </c>
      <c r="C6" s="43" t="s">
        <v>39</v>
      </c>
      <c r="D6" s="40">
        <v>6.2499999999999995E-3</v>
      </c>
      <c r="F6" s="5">
        <f t="shared" si="0"/>
        <v>0.56874999999999998</v>
      </c>
      <c r="G6" s="48" t="s">
        <v>43</v>
      </c>
      <c r="H6" s="49" t="s">
        <v>44</v>
      </c>
    </row>
    <row r="7" spans="1:15" x14ac:dyDescent="0.25">
      <c r="A7" s="5">
        <f>A6+D7</f>
        <v>0.57361111111111107</v>
      </c>
      <c r="B7" s="6">
        <v>0</v>
      </c>
      <c r="C7" s="7">
        <v>1</v>
      </c>
      <c r="D7" s="40">
        <v>4.8611111111111112E-3</v>
      </c>
      <c r="F7" s="5">
        <f t="shared" si="0"/>
        <v>0.57361111111111107</v>
      </c>
      <c r="G7" s="6">
        <v>1</v>
      </c>
      <c r="H7" s="7">
        <v>3</v>
      </c>
    </row>
    <row r="8" spans="1:15" x14ac:dyDescent="0.25">
      <c r="A8" s="5"/>
      <c r="B8" s="6">
        <f>IF(B7&gt;C7,2,IF(B7=C7,1,(IF(B7&lt;C7,0))))</f>
        <v>0</v>
      </c>
      <c r="C8" s="7">
        <f>IF(C7&gt;B7,2,IF(C7=B7,1,(IF(C7&lt;B7,0))))</f>
        <v>2</v>
      </c>
      <c r="D8" s="31"/>
      <c r="F8" s="5"/>
      <c r="G8" s="6">
        <f>IF(G7&gt;H7,2,IF(G7=H7,1,(IF(G7&lt;H7,0))))</f>
        <v>0</v>
      </c>
      <c r="H8" s="7">
        <f>IF(H7&gt;G7,2,IF(H7=G7,1,(IF(H7&lt;G7,0))))</f>
        <v>2</v>
      </c>
    </row>
    <row r="9" spans="1:15" x14ac:dyDescent="0.25">
      <c r="A9" s="5">
        <f t="shared" ref="A9" si="1">A6+D9</f>
        <v>0.57499999999999996</v>
      </c>
      <c r="B9" s="45" t="s">
        <v>47</v>
      </c>
      <c r="C9" s="46" t="s">
        <v>41</v>
      </c>
      <c r="D9" s="40">
        <v>6.2499999999999995E-3</v>
      </c>
      <c r="F9" s="5">
        <f t="shared" si="0"/>
        <v>0.57499999999999996</v>
      </c>
      <c r="G9" s="50" t="s">
        <v>40</v>
      </c>
      <c r="H9" s="7" t="s">
        <v>42</v>
      </c>
    </row>
    <row r="10" spans="1:15" x14ac:dyDescent="0.25">
      <c r="A10" s="5">
        <f t="shared" ref="A10" si="2">A9+D10</f>
        <v>0.57986111111111105</v>
      </c>
      <c r="B10" s="67">
        <v>1</v>
      </c>
      <c r="C10" s="60">
        <v>1</v>
      </c>
      <c r="D10" s="40">
        <v>4.8611111111111112E-3</v>
      </c>
      <c r="F10" s="5">
        <f t="shared" si="0"/>
        <v>0.57986111111111105</v>
      </c>
      <c r="G10" s="6">
        <v>1</v>
      </c>
      <c r="H10" s="7">
        <v>2</v>
      </c>
    </row>
    <row r="11" spans="1:15" x14ac:dyDescent="0.25">
      <c r="A11" s="5"/>
      <c r="B11" s="6">
        <f>IF(B10&gt;C10,2,IF(B10=C10,1,(IF(B10&lt;C10,0))))</f>
        <v>1</v>
      </c>
      <c r="C11" s="7">
        <f>IF(C10&gt;B10,2,IF(C10=B10,1,(IF(C10&lt;B10,0))))</f>
        <v>1</v>
      </c>
      <c r="D11" s="31"/>
      <c r="F11" s="5"/>
      <c r="G11" s="6">
        <f>IF(G10&gt;H10,2,IF(G10=H10,1,(IF(G10&lt;H10,0))))</f>
        <v>0</v>
      </c>
      <c r="H11" s="7">
        <f>IF(H10&gt;G10,2,IF(H10=G10,1,(IF(H10&lt;G10,0))))</f>
        <v>2</v>
      </c>
    </row>
    <row r="12" spans="1:15" x14ac:dyDescent="0.25">
      <c r="A12" s="5">
        <f t="shared" ref="A12" si="3">A9+D12</f>
        <v>0.58124999999999993</v>
      </c>
      <c r="B12" s="16" t="str">
        <f>B3</f>
        <v>Stalden</v>
      </c>
      <c r="C12" s="43" t="s">
        <v>39</v>
      </c>
      <c r="D12" s="40">
        <v>6.2499999999999995E-3</v>
      </c>
      <c r="F12" s="5">
        <f t="shared" si="0"/>
        <v>0.58124999999999993</v>
      </c>
      <c r="G12" s="8" t="s">
        <v>45</v>
      </c>
      <c r="H12" s="49" t="s">
        <v>44</v>
      </c>
    </row>
    <row r="13" spans="1:15" x14ac:dyDescent="0.25">
      <c r="A13" s="5">
        <f t="shared" ref="A13" si="4">A12+D13</f>
        <v>0.58611111111111103</v>
      </c>
      <c r="B13" s="6">
        <v>0</v>
      </c>
      <c r="C13" s="7">
        <v>1</v>
      </c>
      <c r="D13" s="40">
        <v>4.8611111111111112E-3</v>
      </c>
      <c r="F13" s="5">
        <f t="shared" si="0"/>
        <v>0.58611111111111103</v>
      </c>
      <c r="G13" s="6">
        <v>6</v>
      </c>
      <c r="H13" s="7">
        <v>0</v>
      </c>
      <c r="K13" s="76"/>
      <c r="L13" s="76"/>
      <c r="M13" s="76"/>
      <c r="N13" s="76"/>
      <c r="O13" s="76"/>
    </row>
    <row r="14" spans="1:15" x14ac:dyDescent="0.25">
      <c r="A14" s="5"/>
      <c r="B14" s="6">
        <f>IF(B13&gt;C13,2,IF(B13=C13,1,(IF(B13&lt;C13,0))))</f>
        <v>0</v>
      </c>
      <c r="C14" s="7">
        <f>IF(C13&gt;B13,2,IF(C13=B13,1,(IF(C13&lt;B13,0))))</f>
        <v>2</v>
      </c>
      <c r="D14" s="31"/>
      <c r="F14" s="5"/>
      <c r="G14" s="6">
        <f>IF(G13&gt;H13,2,IF(G13=H13,1,(IF(G13&lt;H13,0))))</f>
        <v>2</v>
      </c>
      <c r="H14" s="7">
        <f>IF(H13&gt;G13,2,IF(H13=G13,1,(IF(H13&lt;G13,0))))</f>
        <v>0</v>
      </c>
      <c r="K14" s="76"/>
      <c r="L14" s="76"/>
      <c r="M14" s="76"/>
      <c r="N14" s="76"/>
      <c r="O14" s="76"/>
    </row>
    <row r="15" spans="1:15" x14ac:dyDescent="0.25">
      <c r="A15" s="5">
        <f t="shared" ref="A15" si="5">A12+D15</f>
        <v>0.58749999999999991</v>
      </c>
      <c r="B15" s="45" t="s">
        <v>47</v>
      </c>
      <c r="C15" s="68" t="str">
        <f>C3</f>
        <v>Leuk</v>
      </c>
      <c r="D15" s="40">
        <v>6.2499999999999995E-3</v>
      </c>
      <c r="F15" s="5">
        <f t="shared" si="0"/>
        <v>0.58749999999999991</v>
      </c>
      <c r="G15" s="50" t="s">
        <v>40</v>
      </c>
      <c r="H15" s="14" t="s">
        <v>46</v>
      </c>
      <c r="K15" s="76"/>
      <c r="L15" s="76"/>
      <c r="M15" s="76"/>
      <c r="N15" s="76"/>
      <c r="O15" s="76"/>
    </row>
    <row r="16" spans="1:15" x14ac:dyDescent="0.25">
      <c r="A16" s="5">
        <f t="shared" ref="A16" si="6">A15+D16</f>
        <v>0.58749999999999991</v>
      </c>
      <c r="B16" s="6">
        <v>0</v>
      </c>
      <c r="C16" s="7">
        <v>2</v>
      </c>
      <c r="D16" s="40"/>
      <c r="F16" s="5">
        <f t="shared" si="0"/>
        <v>0.58749999999999991</v>
      </c>
      <c r="G16" s="6">
        <v>2</v>
      </c>
      <c r="H16" s="7">
        <v>0</v>
      </c>
      <c r="K16" s="77"/>
      <c r="L16" s="77"/>
      <c r="M16" s="77"/>
      <c r="N16" s="77"/>
      <c r="O16" s="77"/>
    </row>
    <row r="17" spans="1:8" x14ac:dyDescent="0.25">
      <c r="A17" s="5"/>
      <c r="B17" s="6">
        <f>IF(B16&gt;C16,2,IF(B16=C16,1,(IF(B16&lt;C16,0))))</f>
        <v>0</v>
      </c>
      <c r="C17" s="7">
        <f>IF(C16&gt;B16,2,IF(C16=B16,1,(IF(C16&lt;B16,0))))</f>
        <v>2</v>
      </c>
      <c r="D17" s="31"/>
      <c r="F17" s="5"/>
      <c r="G17" s="6">
        <f>IF(G16&gt;H16,2,IF(G16=H16,1,(IF(G16&lt;H16,0))))</f>
        <v>2</v>
      </c>
      <c r="H17" s="7">
        <f>IF(H16&gt;G16,2,IF(H16=G16,1,(IF(H16&lt;G16,0))))</f>
        <v>0</v>
      </c>
    </row>
    <row r="18" spans="1:8" x14ac:dyDescent="0.25">
      <c r="A18" s="5">
        <f t="shared" ref="A18" si="7">A15+D18</f>
        <v>0.59374999999999989</v>
      </c>
      <c r="B18" s="66" t="s">
        <v>41</v>
      </c>
      <c r="C18" s="42" t="s">
        <v>38</v>
      </c>
      <c r="D18" s="40">
        <v>6.2499999999999995E-3</v>
      </c>
      <c r="F18" s="5">
        <f t="shared" si="0"/>
        <v>0.59374999999999989</v>
      </c>
      <c r="G18" s="6" t="s">
        <v>42</v>
      </c>
      <c r="H18" s="70" t="s">
        <v>43</v>
      </c>
    </row>
    <row r="19" spans="1:8" x14ac:dyDescent="0.25">
      <c r="A19" s="5">
        <f t="shared" ref="A19" si="8">A18+D19</f>
        <v>0.59861111111111098</v>
      </c>
      <c r="B19" s="6">
        <v>2</v>
      </c>
      <c r="C19" s="7">
        <v>2</v>
      </c>
      <c r="D19" s="40">
        <v>4.8611111111111112E-3</v>
      </c>
      <c r="F19" s="5">
        <f t="shared" si="0"/>
        <v>0.59861111111111098</v>
      </c>
      <c r="G19" s="6">
        <v>3</v>
      </c>
      <c r="H19" s="7">
        <v>0</v>
      </c>
    </row>
    <row r="20" spans="1:8" x14ac:dyDescent="0.25">
      <c r="A20" s="5"/>
      <c r="B20" s="6">
        <f>IF(B19&gt;C19,2,IF(B19=C19,1,(IF(B19&lt;C19,0))))</f>
        <v>1</v>
      </c>
      <c r="C20" s="7">
        <f>IF(C19&gt;B19,2,IF(C19=B19,1,(IF(C19&lt;B19,0))))</f>
        <v>1</v>
      </c>
      <c r="D20" s="31"/>
      <c r="F20" s="5"/>
      <c r="G20" s="6">
        <f>IF(G19&gt;H19,2,IF(G19=H19,1,(IF(G19&lt;H19,0))))</f>
        <v>2</v>
      </c>
      <c r="H20" s="7">
        <f>IF(H19&gt;G19,2,IF(H19=G19,1,(IF(H19&lt;G19,0))))</f>
        <v>0</v>
      </c>
    </row>
    <row r="21" spans="1:8" x14ac:dyDescent="0.25">
      <c r="A21" s="5">
        <f t="shared" ref="A21" si="9">A18+D21</f>
        <v>0.59999999999999987</v>
      </c>
      <c r="B21" s="45" t="s">
        <v>47</v>
      </c>
      <c r="C21" s="69" t="str">
        <f>B3</f>
        <v>Stalden</v>
      </c>
      <c r="D21" s="40">
        <v>6.2499999999999995E-3</v>
      </c>
      <c r="F21" s="5">
        <f t="shared" si="0"/>
        <v>0.59999999999999987</v>
      </c>
      <c r="G21" s="50" t="s">
        <v>40</v>
      </c>
      <c r="H21" s="71" t="s">
        <v>45</v>
      </c>
    </row>
    <row r="22" spans="1:8" x14ac:dyDescent="0.25">
      <c r="A22" s="5">
        <f t="shared" ref="A22" si="10">A21+D22</f>
        <v>0.60486111111111096</v>
      </c>
      <c r="B22" s="67">
        <v>1</v>
      </c>
      <c r="C22" s="60">
        <v>2</v>
      </c>
      <c r="D22" s="40">
        <v>4.8611111111111112E-3</v>
      </c>
      <c r="F22" s="5">
        <f t="shared" si="0"/>
        <v>0.60486111111111096</v>
      </c>
      <c r="G22" s="6">
        <v>0</v>
      </c>
      <c r="H22" s="7">
        <v>5</v>
      </c>
    </row>
    <row r="23" spans="1:8" x14ac:dyDescent="0.25">
      <c r="A23" s="5"/>
      <c r="B23" s="6">
        <f>IF(B22&gt;C22,2,IF(B22=C22,1,(IF(B22&lt;C22,0))))</f>
        <v>0</v>
      </c>
      <c r="C23" s="7">
        <f>IF(C22&gt;B22,2,IF(C22=B22,1,(IF(C22&lt;B22,0))))</f>
        <v>2</v>
      </c>
      <c r="D23" s="31"/>
      <c r="F23" s="5"/>
      <c r="G23" s="6">
        <f>IF(G22&gt;H22,2,IF(G22=H22,1,(IF(G22&lt;H22,0))))</f>
        <v>0</v>
      </c>
      <c r="H23" s="7">
        <f>IF(H22&gt;G22,2,IF(H22=G22,1,(IF(H22&lt;G22,0))))</f>
        <v>2</v>
      </c>
    </row>
    <row r="24" spans="1:8" x14ac:dyDescent="0.25">
      <c r="A24" s="5">
        <f t="shared" ref="A24" si="11">A21+D24</f>
        <v>0.60624999999999984</v>
      </c>
      <c r="B24" s="9" t="str">
        <f>C3</f>
        <v>Leuk</v>
      </c>
      <c r="C24" s="42" t="s">
        <v>38</v>
      </c>
      <c r="D24" s="40">
        <v>6.2499999999999995E-3</v>
      </c>
      <c r="F24" s="5">
        <f t="shared" si="0"/>
        <v>0.60624999999999984</v>
      </c>
      <c r="G24" s="18" t="s">
        <v>46</v>
      </c>
      <c r="H24" s="70" t="s">
        <v>43</v>
      </c>
    </row>
    <row r="25" spans="1:8" x14ac:dyDescent="0.25">
      <c r="A25" s="5">
        <f t="shared" ref="A25" si="12">A24+D25</f>
        <v>0.61111111111111094</v>
      </c>
      <c r="B25" s="6">
        <v>1</v>
      </c>
      <c r="C25" s="7">
        <v>0</v>
      </c>
      <c r="D25" s="40">
        <v>4.8611111111111112E-3</v>
      </c>
      <c r="F25" s="5">
        <f t="shared" si="0"/>
        <v>0.61111111111111094</v>
      </c>
      <c r="G25" s="6">
        <v>1</v>
      </c>
      <c r="H25" s="7">
        <v>2</v>
      </c>
    </row>
    <row r="26" spans="1:8" x14ac:dyDescent="0.25">
      <c r="A26" s="5"/>
      <c r="B26" s="6">
        <f>IF(B25&gt;C25,2,IF(B25=C25,1,(IF(B25&lt;C25,0))))</f>
        <v>2</v>
      </c>
      <c r="C26" s="7">
        <f>IF(C25&gt;B25,2,IF(C25=B25,1,(IF(C25&lt;B25,0))))</f>
        <v>0</v>
      </c>
      <c r="D26" s="31"/>
      <c r="F26" s="5"/>
      <c r="G26" s="6">
        <f>IF(G25&gt;H25,2,IF(G25=H25,1,(IF(G25&lt;H25,0))))</f>
        <v>0</v>
      </c>
      <c r="H26" s="7">
        <f>IF(H25&gt;G25,2,IF(H25=G25,1,(IF(H25&lt;G25,0))))</f>
        <v>2</v>
      </c>
    </row>
    <row r="27" spans="1:8" x14ac:dyDescent="0.25">
      <c r="A27" s="5">
        <f t="shared" ref="A27" si="13">A24+D27</f>
        <v>0.61249999999999982</v>
      </c>
      <c r="B27" s="66" t="s">
        <v>41</v>
      </c>
      <c r="C27" s="43" t="s">
        <v>39</v>
      </c>
      <c r="D27" s="40">
        <v>6.2499999999999995E-3</v>
      </c>
      <c r="F27" s="5">
        <f t="shared" si="0"/>
        <v>0.61249999999999982</v>
      </c>
      <c r="G27" s="6" t="s">
        <v>42</v>
      </c>
      <c r="H27" s="49" t="s">
        <v>44</v>
      </c>
    </row>
    <row r="28" spans="1:8" x14ac:dyDescent="0.25">
      <c r="A28" s="5">
        <f t="shared" ref="A28" si="14">A27+D28</f>
        <v>0.61736111111111092</v>
      </c>
      <c r="B28" s="6">
        <v>0</v>
      </c>
      <c r="C28" s="7">
        <v>0</v>
      </c>
      <c r="D28" s="40">
        <v>4.8611111111111112E-3</v>
      </c>
      <c r="F28" s="5">
        <f t="shared" si="0"/>
        <v>0.61736111111111092</v>
      </c>
      <c r="G28" s="6">
        <v>2</v>
      </c>
      <c r="H28" s="7">
        <v>0</v>
      </c>
    </row>
    <row r="29" spans="1:8" x14ac:dyDescent="0.25">
      <c r="A29" s="5"/>
      <c r="B29" s="6">
        <f>IF(B28&gt;C28,2,IF(B28=C28,1,(IF(B28&lt;C28,0))))</f>
        <v>1</v>
      </c>
      <c r="C29" s="7">
        <f>IF(C28&gt;B28,2,IF(C28=B28,1,(IF(C28&lt;B28,0))))</f>
        <v>1</v>
      </c>
      <c r="D29" s="31"/>
      <c r="F29" s="5"/>
      <c r="G29" s="6">
        <f>IF(G28&gt;H28,2,IF(G28=H28,1,(IF(G28&lt;H28,0))))</f>
        <v>2</v>
      </c>
      <c r="H29" s="7">
        <f>IF(H28&gt;G28,2,IF(H28=G28,1,(IF(H28&lt;G28,0))))</f>
        <v>0</v>
      </c>
    </row>
    <row r="30" spans="1:8" x14ac:dyDescent="0.25">
      <c r="A30" s="5">
        <f t="shared" ref="A30" si="15">A27+D30</f>
        <v>0.6187499999999998</v>
      </c>
      <c r="B30" s="16" t="str">
        <f>B3</f>
        <v>Stalden</v>
      </c>
      <c r="C30" s="42" t="s">
        <v>38</v>
      </c>
      <c r="D30" s="40">
        <v>6.2499999999999995E-3</v>
      </c>
      <c r="F30" s="5">
        <f t="shared" si="0"/>
        <v>0.6187499999999998</v>
      </c>
      <c r="G30" s="8" t="s">
        <v>48</v>
      </c>
      <c r="H30" s="70" t="s">
        <v>43</v>
      </c>
    </row>
    <row r="31" spans="1:8" x14ac:dyDescent="0.25">
      <c r="A31" s="5">
        <f t="shared" ref="A31" si="16">A30+D31</f>
        <v>0.62361111111111089</v>
      </c>
      <c r="B31" s="6">
        <v>4</v>
      </c>
      <c r="C31" s="7">
        <v>0</v>
      </c>
      <c r="D31" s="40">
        <v>4.8611111111111112E-3</v>
      </c>
      <c r="F31" s="5">
        <f t="shared" si="0"/>
        <v>0.62361111111111089</v>
      </c>
      <c r="G31" s="6">
        <v>7</v>
      </c>
      <c r="H31" s="7">
        <v>0</v>
      </c>
    </row>
    <row r="32" spans="1:8" x14ac:dyDescent="0.25">
      <c r="A32" s="5"/>
      <c r="B32" s="6">
        <f>IF(B31&gt;C31,2,IF(B31=C31,1,(IF(B31&lt;C31,0))))</f>
        <v>2</v>
      </c>
      <c r="C32" s="7">
        <f>IF(C31&gt;B31,2,IF(C31=B31,1,(IF(C31&lt;B31,0))))</f>
        <v>0</v>
      </c>
      <c r="D32" s="31"/>
      <c r="F32" s="5"/>
      <c r="G32" s="6">
        <f>IF(G31&gt;H31,2,IF(G31=H31,1,(IF(G31&lt;H31,0))))</f>
        <v>2</v>
      </c>
      <c r="H32" s="7">
        <f>IF(H31&gt;G31,2,IF(H31=G31,1,(IF(H31&lt;G31,0))))</f>
        <v>0</v>
      </c>
    </row>
    <row r="33" spans="1:8" x14ac:dyDescent="0.25">
      <c r="A33" s="5">
        <f t="shared" ref="A33" si="17">A30+D33</f>
        <v>0.62499999999999978</v>
      </c>
      <c r="B33" s="45" t="s">
        <v>47</v>
      </c>
      <c r="C33" s="43" t="s">
        <v>39</v>
      </c>
      <c r="D33" s="40">
        <v>6.2499999999999995E-3</v>
      </c>
      <c r="F33" s="5">
        <f t="shared" si="0"/>
        <v>0.62499999999999978</v>
      </c>
      <c r="G33" s="50" t="s">
        <v>40</v>
      </c>
      <c r="H33" s="49" t="s">
        <v>44</v>
      </c>
    </row>
    <row r="34" spans="1:8" x14ac:dyDescent="0.25">
      <c r="A34" s="5">
        <f t="shared" ref="A34" si="18">A33+D34</f>
        <v>0.62986111111111087</v>
      </c>
      <c r="B34" s="6">
        <v>0</v>
      </c>
      <c r="C34" s="7">
        <v>5</v>
      </c>
      <c r="D34" s="40">
        <v>4.8611111111111112E-3</v>
      </c>
      <c r="F34" s="5">
        <f t="shared" si="0"/>
        <v>0.62986111111111087</v>
      </c>
      <c r="G34" s="6">
        <v>0</v>
      </c>
      <c r="H34" s="7">
        <v>0</v>
      </c>
    </row>
    <row r="35" spans="1:8" x14ac:dyDescent="0.25">
      <c r="A35" s="5"/>
      <c r="B35" s="6">
        <f>IF(B34&gt;C34,2,IF(B34=C34,1,(IF(B34&lt;C34,0))))</f>
        <v>0</v>
      </c>
      <c r="C35" s="7">
        <f>IF(C34&gt;B34,2,IF(C34=B34,1,(IF(C34&lt;B34,0))))</f>
        <v>2</v>
      </c>
      <c r="D35" s="31"/>
      <c r="F35" s="5"/>
      <c r="G35" s="6">
        <f>IF(G34&gt;H34,2,IF(G34=H34,1,(IF(G34&lt;H34,0))))</f>
        <v>1</v>
      </c>
      <c r="H35" s="7">
        <f>IF(H34&gt;G34,2,IF(H34=G34,1,(IF(H34&lt;G34,0))))</f>
        <v>1</v>
      </c>
    </row>
    <row r="36" spans="1:8" x14ac:dyDescent="0.25">
      <c r="A36" s="5">
        <f t="shared" ref="A36" si="19">A33+D36</f>
        <v>0.63124999999999976</v>
      </c>
      <c r="B36" s="66" t="s">
        <v>41</v>
      </c>
      <c r="C36" s="68" t="str">
        <f>C3</f>
        <v>Leuk</v>
      </c>
      <c r="D36" s="40">
        <v>6.2499999999999995E-3</v>
      </c>
      <c r="F36" s="5">
        <f t="shared" si="0"/>
        <v>0.63124999999999976</v>
      </c>
      <c r="G36" s="6" t="s">
        <v>42</v>
      </c>
      <c r="H36" s="14" t="s">
        <v>46</v>
      </c>
    </row>
    <row r="37" spans="1:8" x14ac:dyDescent="0.25">
      <c r="A37" s="5">
        <f t="shared" ref="A37" si="20">A36+D37</f>
        <v>0.63611111111111085</v>
      </c>
      <c r="B37" s="6">
        <v>3</v>
      </c>
      <c r="C37" s="7">
        <v>0</v>
      </c>
      <c r="D37" s="40">
        <v>4.8611111111111112E-3</v>
      </c>
      <c r="F37" s="5">
        <f t="shared" si="0"/>
        <v>0.63611111111111085</v>
      </c>
      <c r="G37" s="6">
        <v>2</v>
      </c>
      <c r="H37" s="7">
        <v>0</v>
      </c>
    </row>
    <row r="38" spans="1:8" x14ac:dyDescent="0.25">
      <c r="A38" s="5"/>
      <c r="B38" s="6">
        <f>IF(B37&gt;C37,2,IF(B37=C37,1,(IF(B37&lt;C37,0))))</f>
        <v>2</v>
      </c>
      <c r="C38" s="7">
        <f>IF(C37&gt;B37,2,IF(C37=B37,1,(IF(C37&lt;B37,0))))</f>
        <v>0</v>
      </c>
      <c r="D38" s="31"/>
      <c r="F38" s="5"/>
      <c r="G38" s="6">
        <f>IF(G37&gt;H37,2,IF(G37=H37,1,(IF(G37&lt;H37,0))))</f>
        <v>2</v>
      </c>
      <c r="H38" s="7">
        <f>IF(H37&gt;G37,2,IF(H37=G37,1,(IF(H37&lt;G37,0))))</f>
        <v>0</v>
      </c>
    </row>
    <row r="39" spans="1:8" x14ac:dyDescent="0.25">
      <c r="A39" s="5">
        <f t="shared" ref="A39" si="21">A36+D39</f>
        <v>0.63749999999999973</v>
      </c>
      <c r="B39" s="17" t="s">
        <v>38</v>
      </c>
      <c r="C39" s="44" t="s">
        <v>47</v>
      </c>
      <c r="D39" s="40">
        <v>6.2499999999999995E-3</v>
      </c>
      <c r="F39" s="5">
        <f t="shared" si="0"/>
        <v>0.63749999999999973</v>
      </c>
      <c r="G39" s="48" t="s">
        <v>43</v>
      </c>
      <c r="H39" s="72" t="s">
        <v>40</v>
      </c>
    </row>
    <row r="40" spans="1:8" x14ac:dyDescent="0.25">
      <c r="A40" s="5">
        <f t="shared" ref="A40" si="22">A39+D40</f>
        <v>0.64236111111111083</v>
      </c>
      <c r="B40" s="6">
        <v>0</v>
      </c>
      <c r="C40" s="7">
        <v>1</v>
      </c>
      <c r="D40" s="40">
        <v>4.8611111111111112E-3</v>
      </c>
      <c r="F40" s="5">
        <f t="shared" si="0"/>
        <v>0.64236111111111083</v>
      </c>
      <c r="G40" s="6">
        <v>0</v>
      </c>
      <c r="H40" s="7">
        <v>4</v>
      </c>
    </row>
    <row r="41" spans="1:8" x14ac:dyDescent="0.25">
      <c r="A41" s="5"/>
      <c r="B41" s="6">
        <f>IF(B40&gt;C40,2,IF(B40=C40,1,(IF(B40&lt;C40,0))))</f>
        <v>0</v>
      </c>
      <c r="C41" s="7">
        <f>IF(C40&gt;B40,2,IF(C40=B40,1,(IF(C40&lt;B40,0))))</f>
        <v>2</v>
      </c>
      <c r="D41" s="31"/>
      <c r="F41" s="5"/>
      <c r="G41" s="6">
        <f>IF(G40&gt;H40,2,IF(G40=H40,1,(IF(G40&lt;H40,0))))</f>
        <v>0</v>
      </c>
      <c r="H41" s="7">
        <f>IF(H40&gt;G40,2,IF(H40=G40,1,(IF(H40&lt;G40,0))))</f>
        <v>2</v>
      </c>
    </row>
    <row r="42" spans="1:8" x14ac:dyDescent="0.25">
      <c r="A42" s="5">
        <f t="shared" ref="A42" si="23">A39+D42</f>
        <v>0.64374999999999971</v>
      </c>
      <c r="B42" s="9" t="str">
        <f>C36</f>
        <v>Leuk</v>
      </c>
      <c r="C42" s="43" t="s">
        <v>39</v>
      </c>
      <c r="D42" s="40">
        <v>6.2499999999999995E-3</v>
      </c>
      <c r="F42" s="5">
        <f t="shared" si="0"/>
        <v>0.64374999999999971</v>
      </c>
      <c r="G42" s="18" t="s">
        <v>46</v>
      </c>
      <c r="H42" s="49" t="s">
        <v>44</v>
      </c>
    </row>
    <row r="43" spans="1:8" x14ac:dyDescent="0.25">
      <c r="A43" s="5">
        <f t="shared" ref="A43" si="24">A42+D43</f>
        <v>0.64861111111111081</v>
      </c>
      <c r="B43" s="6">
        <v>0</v>
      </c>
      <c r="C43" s="7">
        <v>2</v>
      </c>
      <c r="D43" s="40">
        <v>4.8611111111111112E-3</v>
      </c>
      <c r="F43" s="5">
        <f t="shared" si="0"/>
        <v>0.64861111111111081</v>
      </c>
      <c r="G43" s="6">
        <v>0</v>
      </c>
      <c r="H43" s="7">
        <v>4</v>
      </c>
    </row>
    <row r="44" spans="1:8" x14ac:dyDescent="0.25">
      <c r="A44" s="5"/>
      <c r="B44" s="6">
        <f>IF(B43&gt;C43,2,IF(B43=C43,1,(IF(B43&lt;C43,0))))</f>
        <v>0</v>
      </c>
      <c r="C44" s="7">
        <f>IF(C43&gt;B43,2,IF(C43=B43,1,(IF(C43&lt;B43,0))))</f>
        <v>2</v>
      </c>
      <c r="D44" s="31"/>
      <c r="F44" s="5"/>
      <c r="G44" s="6">
        <f>IF(G43&gt;H43,2,IF(G43=H43,1,(IF(G43&lt;H43,0))))</f>
        <v>0</v>
      </c>
      <c r="H44" s="7">
        <f>IF(H43&gt;G43,2,IF(H43=G43,1,(IF(H43&lt;G43,0))))</f>
        <v>2</v>
      </c>
    </row>
    <row r="45" spans="1:8" x14ac:dyDescent="0.25">
      <c r="A45" s="5">
        <f t="shared" ref="A45" si="25">A42+D45</f>
        <v>0.64999999999999969</v>
      </c>
      <c r="B45" s="16" t="str">
        <f>B3</f>
        <v>Stalden</v>
      </c>
      <c r="C45" s="46" t="s">
        <v>41</v>
      </c>
      <c r="D45" s="40">
        <v>6.2499999999999995E-3</v>
      </c>
      <c r="F45" s="5">
        <f t="shared" si="0"/>
        <v>0.64999999999999969</v>
      </c>
      <c r="G45" s="8" t="s">
        <v>45</v>
      </c>
      <c r="H45" s="7" t="s">
        <v>42</v>
      </c>
    </row>
    <row r="46" spans="1:8" x14ac:dyDescent="0.25">
      <c r="A46" s="5">
        <f t="shared" ref="A46" si="26">A45+D46</f>
        <v>0.65486111111111078</v>
      </c>
      <c r="B46" s="67">
        <v>2</v>
      </c>
      <c r="C46" s="60">
        <v>1</v>
      </c>
      <c r="D46" s="40">
        <v>4.8611111111111112E-3</v>
      </c>
      <c r="F46" s="5">
        <f t="shared" si="0"/>
        <v>0.65486111111111078</v>
      </c>
      <c r="G46" s="67">
        <v>4</v>
      </c>
      <c r="H46" s="60">
        <v>1</v>
      </c>
    </row>
    <row r="47" spans="1:8" ht="15.75" thickBot="1" x14ac:dyDescent="0.3">
      <c r="A47" s="41"/>
      <c r="B47" s="10">
        <f>IF(B46&gt;C46,2,IF(B46=C46,1,(IF(B46&lt;C46,0))))</f>
        <v>2</v>
      </c>
      <c r="C47" s="11">
        <f>IF(C46&gt;B46,2,IF(C46=B46,1,(IF(C46&lt;B46,0))))</f>
        <v>0</v>
      </c>
      <c r="D47" s="31"/>
      <c r="F47" s="41"/>
      <c r="G47" s="10">
        <f>IF(G46&gt;H46,2,IF(G46=H46,1,(IF(G46&lt;H46,0))))</f>
        <v>2</v>
      </c>
      <c r="H47" s="11">
        <f>IF(H46&gt;G46,2,IF(H46=G46,1,(IF(H46&lt;G46,0))))</f>
        <v>0</v>
      </c>
    </row>
    <row r="48" spans="1:8" x14ac:dyDescent="0.25">
      <c r="A48" s="39"/>
      <c r="B48" s="1"/>
      <c r="C48" s="1"/>
      <c r="D48" s="31"/>
      <c r="F48" s="39"/>
      <c r="G48" s="1"/>
      <c r="H48" s="1"/>
    </row>
    <row r="49" spans="1:12" s="53" customFormat="1" ht="24.75" thickBot="1" x14ac:dyDescent="0.3">
      <c r="A49" s="78" t="s">
        <v>2</v>
      </c>
      <c r="B49" s="78">
        <v>1</v>
      </c>
      <c r="C49" s="78">
        <f>B49+1</f>
        <v>2</v>
      </c>
      <c r="D49" s="78">
        <f t="shared" ref="D49:E49" si="27">C49+1</f>
        <v>3</v>
      </c>
      <c r="E49" s="78">
        <f t="shared" si="27"/>
        <v>4</v>
      </c>
      <c r="F49" s="78">
        <v>5</v>
      </c>
      <c r="G49" s="79" t="s">
        <v>33</v>
      </c>
      <c r="H49" s="86" t="s">
        <v>32</v>
      </c>
      <c r="I49" s="79" t="s">
        <v>35</v>
      </c>
      <c r="J49" s="79" t="s">
        <v>3</v>
      </c>
      <c r="K49" s="78" t="s">
        <v>4</v>
      </c>
      <c r="L49" s="79" t="s">
        <v>29</v>
      </c>
    </row>
    <row r="50" spans="1:12" x14ac:dyDescent="0.25">
      <c r="A50" s="33" t="str">
        <f>B45</f>
        <v>Stalden</v>
      </c>
      <c r="B50" s="58">
        <f>B5</f>
        <v>2</v>
      </c>
      <c r="C50" s="58">
        <f>B14</f>
        <v>0</v>
      </c>
      <c r="D50" s="58">
        <f>C23</f>
        <v>2</v>
      </c>
      <c r="E50" s="58">
        <f>B32</f>
        <v>2</v>
      </c>
      <c r="F50" s="58">
        <f>B47</f>
        <v>2</v>
      </c>
      <c r="G50" s="91">
        <f>SUM(B50:F50)</f>
        <v>8</v>
      </c>
      <c r="H50" s="82">
        <f>_xlfn.RANK.EQ(G50,G50:G55,0)</f>
        <v>2</v>
      </c>
      <c r="I50" s="92">
        <f>B4+B13+C22+B31+B46</f>
        <v>9</v>
      </c>
      <c r="J50" s="93">
        <f>C4+C13+B22+C31+C46</f>
        <v>3</v>
      </c>
      <c r="K50" s="94">
        <f>I50-J50</f>
        <v>6</v>
      </c>
      <c r="L50" s="82">
        <f>_xlfn.RANK.EQ(K50,K50:K55,0)</f>
        <v>2</v>
      </c>
    </row>
    <row r="51" spans="1:12" x14ac:dyDescent="0.25">
      <c r="A51" s="35" t="str">
        <f>B42</f>
        <v>Leuk</v>
      </c>
      <c r="B51" s="59">
        <f>C5</f>
        <v>0</v>
      </c>
      <c r="C51" s="59">
        <f>C17</f>
        <v>2</v>
      </c>
      <c r="D51" s="59">
        <f>B26</f>
        <v>2</v>
      </c>
      <c r="E51" s="59">
        <f>C38</f>
        <v>0</v>
      </c>
      <c r="F51" s="59">
        <f>B44</f>
        <v>0</v>
      </c>
      <c r="G51" s="80">
        <f t="shared" ref="G51:G62" si="28">SUM(B51:F51)</f>
        <v>4</v>
      </c>
      <c r="H51" s="83">
        <f>_xlfn.RANK.EQ(G51,G50:G55,0)</f>
        <v>4</v>
      </c>
      <c r="I51" s="81">
        <f>C4+C16+B25+C37+B43</f>
        <v>3</v>
      </c>
      <c r="J51" s="73">
        <f>B4+B16+C25+B37+C43</f>
        <v>6</v>
      </c>
      <c r="K51" s="85">
        <f t="shared" ref="K51:K55" si="29">I51-J51</f>
        <v>-3</v>
      </c>
      <c r="L51" s="83">
        <f>_xlfn.RANK.EQ(K51,K50:K55,0)</f>
        <v>4</v>
      </c>
    </row>
    <row r="52" spans="1:12" x14ac:dyDescent="0.25">
      <c r="A52" s="34" t="str">
        <f>B39</f>
        <v>Gampel</v>
      </c>
      <c r="B52" s="59">
        <f>B8</f>
        <v>0</v>
      </c>
      <c r="C52" s="59">
        <f>C20</f>
        <v>1</v>
      </c>
      <c r="D52" s="59">
        <f>C26</f>
        <v>0</v>
      </c>
      <c r="E52" s="59">
        <f>C32</f>
        <v>0</v>
      </c>
      <c r="F52" s="59">
        <f>B41</f>
        <v>0</v>
      </c>
      <c r="G52" s="80">
        <f t="shared" si="28"/>
        <v>1</v>
      </c>
      <c r="H52" s="83">
        <v>6</v>
      </c>
      <c r="I52" s="81">
        <f>B7+C19+C25+C31+B40</f>
        <v>2</v>
      </c>
      <c r="J52" s="73">
        <f>C7+B19+B25+B31+C40</f>
        <v>9</v>
      </c>
      <c r="K52" s="85">
        <f t="shared" si="29"/>
        <v>-7</v>
      </c>
      <c r="L52" s="83">
        <f>_xlfn.RANK.EQ(K52,K50:K55,0)</f>
        <v>5</v>
      </c>
    </row>
    <row r="53" spans="1:12" x14ac:dyDescent="0.25">
      <c r="A53" s="95" t="str">
        <f>C42</f>
        <v>Aletsch 1</v>
      </c>
      <c r="B53" s="59">
        <f>C8</f>
        <v>2</v>
      </c>
      <c r="C53" s="59">
        <f>C14</f>
        <v>2</v>
      </c>
      <c r="D53" s="59">
        <f>C29</f>
        <v>1</v>
      </c>
      <c r="E53" s="59">
        <f>C35</f>
        <v>2</v>
      </c>
      <c r="F53" s="59">
        <f>C44</f>
        <v>2</v>
      </c>
      <c r="G53" s="80">
        <f t="shared" si="28"/>
        <v>9</v>
      </c>
      <c r="H53" s="83">
        <f>_xlfn.RANK.EQ(G53,G50:G55,0)</f>
        <v>1</v>
      </c>
      <c r="I53" s="81">
        <f>C7+C13+C28+C34+C43</f>
        <v>9</v>
      </c>
      <c r="J53" s="73">
        <f>B7+B13+B28+B34+B43</f>
        <v>0</v>
      </c>
      <c r="K53" s="85">
        <f t="shared" si="29"/>
        <v>9</v>
      </c>
      <c r="L53" s="83">
        <f>_xlfn.RANK.EQ(K53,K50:K55,0)</f>
        <v>1</v>
      </c>
    </row>
    <row r="54" spans="1:12" x14ac:dyDescent="0.25">
      <c r="A54" s="96" t="str">
        <f>C39</f>
        <v>Siders</v>
      </c>
      <c r="B54" s="59">
        <f>B11</f>
        <v>1</v>
      </c>
      <c r="C54" s="59">
        <f>B17</f>
        <v>0</v>
      </c>
      <c r="D54" s="59">
        <f>B23</f>
        <v>0</v>
      </c>
      <c r="E54" s="59">
        <f>B35</f>
        <v>0</v>
      </c>
      <c r="F54" s="59">
        <f>C41</f>
        <v>2</v>
      </c>
      <c r="G54" s="80">
        <f t="shared" si="28"/>
        <v>3</v>
      </c>
      <c r="H54" s="83">
        <f>_xlfn.RANK.EQ(G54,G50:G55,0)</f>
        <v>5</v>
      </c>
      <c r="I54" s="81">
        <f>B10+B16+B22+B34+C40</f>
        <v>3</v>
      </c>
      <c r="J54" s="73">
        <f>C10+C16+C22+C34+B40</f>
        <v>10</v>
      </c>
      <c r="K54" s="85">
        <f t="shared" si="29"/>
        <v>-7</v>
      </c>
      <c r="L54" s="83">
        <f>_xlfn.RANK.EQ(K54,K50:K55,0)</f>
        <v>5</v>
      </c>
    </row>
    <row r="55" spans="1:12" ht="15.75" thickBot="1" x14ac:dyDescent="0.3">
      <c r="A55" s="97" t="str">
        <f>C45</f>
        <v>Raron</v>
      </c>
      <c r="B55" s="61">
        <f>C11</f>
        <v>1</v>
      </c>
      <c r="C55" s="61">
        <f>B20</f>
        <v>1</v>
      </c>
      <c r="D55" s="61">
        <f>B29</f>
        <v>1</v>
      </c>
      <c r="E55" s="61">
        <f>B38</f>
        <v>2</v>
      </c>
      <c r="F55" s="61">
        <f>C47</f>
        <v>0</v>
      </c>
      <c r="G55" s="98">
        <f t="shared" si="28"/>
        <v>5</v>
      </c>
      <c r="H55" s="84">
        <f>_xlfn.RANK.EQ(G55,G50:G55,0)</f>
        <v>3</v>
      </c>
      <c r="I55" s="99">
        <f>C10+B19+B28+B37+C46</f>
        <v>7</v>
      </c>
      <c r="J55" s="61">
        <f>B10+C19+C28+C37+B46</f>
        <v>5</v>
      </c>
      <c r="K55" s="100">
        <f t="shared" si="29"/>
        <v>2</v>
      </c>
      <c r="L55" s="84">
        <f>_xlfn.RANK.EQ(K55,K50:K55,0)</f>
        <v>3</v>
      </c>
    </row>
    <row r="56" spans="1:12" s="53" customFormat="1" ht="24.75" thickBot="1" x14ac:dyDescent="0.3">
      <c r="A56" s="78" t="s">
        <v>2</v>
      </c>
      <c r="B56" s="78">
        <v>1</v>
      </c>
      <c r="C56" s="78">
        <f>B56+1</f>
        <v>2</v>
      </c>
      <c r="D56" s="78">
        <f t="shared" ref="D56" si="30">C56+1</f>
        <v>3</v>
      </c>
      <c r="E56" s="78">
        <f t="shared" ref="E56" si="31">D56+1</f>
        <v>4</v>
      </c>
      <c r="F56" s="78">
        <v>5</v>
      </c>
      <c r="G56" s="79" t="s">
        <v>33</v>
      </c>
      <c r="H56" s="86" t="s">
        <v>32</v>
      </c>
      <c r="I56" s="79" t="s">
        <v>35</v>
      </c>
      <c r="J56" s="79" t="s">
        <v>3</v>
      </c>
      <c r="K56" s="78" t="s">
        <v>4</v>
      </c>
      <c r="L56" s="79" t="s">
        <v>29</v>
      </c>
    </row>
    <row r="57" spans="1:12" x14ac:dyDescent="0.25">
      <c r="A57" s="101" t="str">
        <f>G45</f>
        <v>Visp</v>
      </c>
      <c r="B57" s="54">
        <f>G5</f>
        <v>2</v>
      </c>
      <c r="C57" s="54">
        <f>G14</f>
        <v>2</v>
      </c>
      <c r="D57" s="54">
        <f>H23</f>
        <v>2</v>
      </c>
      <c r="E57" s="54">
        <f>G32</f>
        <v>2</v>
      </c>
      <c r="F57" s="54">
        <f>G47</f>
        <v>2</v>
      </c>
      <c r="G57" s="91">
        <f>SUM(B57:F57)</f>
        <v>10</v>
      </c>
      <c r="H57" s="82">
        <f>_xlfn.RANK.EQ(G57,G57:G62,0)</f>
        <v>1</v>
      </c>
      <c r="I57" s="92">
        <f>G4+G13+H22+G31+G46</f>
        <v>28</v>
      </c>
      <c r="J57" s="58">
        <f>H4+H13+G22+H31+H46</f>
        <v>1</v>
      </c>
      <c r="K57" s="94">
        <f>I57-J57</f>
        <v>27</v>
      </c>
      <c r="L57" s="82">
        <f>_xlfn.RANK.EQ(K57,K57:K62,0)</f>
        <v>1</v>
      </c>
    </row>
    <row r="58" spans="1:12" x14ac:dyDescent="0.25">
      <c r="A58" s="102" t="str">
        <f>G42</f>
        <v>St. Niklaus</v>
      </c>
      <c r="B58" s="55">
        <f>H5</f>
        <v>0</v>
      </c>
      <c r="C58" s="55">
        <f>H17</f>
        <v>0</v>
      </c>
      <c r="D58" s="55">
        <f>G26</f>
        <v>0</v>
      </c>
      <c r="E58" s="55">
        <f>H38</f>
        <v>0</v>
      </c>
      <c r="F58" s="55">
        <f>G44</f>
        <v>0</v>
      </c>
      <c r="G58" s="80">
        <f t="shared" si="28"/>
        <v>0</v>
      </c>
      <c r="H58" s="83">
        <v>6</v>
      </c>
      <c r="I58" s="81">
        <f>H4+H16+G25+H37+G43</f>
        <v>1</v>
      </c>
      <c r="J58" s="59">
        <f>G4+G16+H25+G37+H43</f>
        <v>16</v>
      </c>
      <c r="K58" s="85">
        <f t="shared" ref="K58:K62" si="32">I58-J58</f>
        <v>-15</v>
      </c>
      <c r="L58" s="83">
        <f>_xlfn.RANK.EQ(K58,K57:K62,0)</f>
        <v>5</v>
      </c>
    </row>
    <row r="59" spans="1:12" x14ac:dyDescent="0.25">
      <c r="A59" s="103" t="str">
        <f>G39</f>
        <v>Saas</v>
      </c>
      <c r="B59" s="55">
        <f>G8</f>
        <v>0</v>
      </c>
      <c r="C59" s="55">
        <f>H20</f>
        <v>0</v>
      </c>
      <c r="D59" s="55">
        <f>H26</f>
        <v>2</v>
      </c>
      <c r="E59" s="55">
        <f>H32</f>
        <v>0</v>
      </c>
      <c r="F59" s="55">
        <f>G41</f>
        <v>0</v>
      </c>
      <c r="G59" s="80">
        <f t="shared" si="28"/>
        <v>2</v>
      </c>
      <c r="H59" s="83">
        <v>4</v>
      </c>
      <c r="I59" s="81">
        <f>G7+H19+H25+H31+G40</f>
        <v>3</v>
      </c>
      <c r="J59" s="59">
        <f>H7+G19+G25+G31+H40</f>
        <v>18</v>
      </c>
      <c r="K59" s="85">
        <f t="shared" si="32"/>
        <v>-15</v>
      </c>
      <c r="L59" s="83">
        <f>_xlfn.RANK.EQ(K59,K57:K62,0)</f>
        <v>5</v>
      </c>
    </row>
    <row r="60" spans="1:12" x14ac:dyDescent="0.25">
      <c r="A60" s="104" t="str">
        <f>H42</f>
        <v>Leukerbad</v>
      </c>
      <c r="B60" s="55">
        <f>H8</f>
        <v>2</v>
      </c>
      <c r="C60" s="55">
        <f>H14</f>
        <v>0</v>
      </c>
      <c r="D60" s="55">
        <f>H29</f>
        <v>0</v>
      </c>
      <c r="E60" s="55">
        <f>H35</f>
        <v>1</v>
      </c>
      <c r="F60" s="55">
        <f>H44</f>
        <v>2</v>
      </c>
      <c r="G60" s="80">
        <f t="shared" si="28"/>
        <v>5</v>
      </c>
      <c r="H60" s="83">
        <v>5</v>
      </c>
      <c r="I60" s="81">
        <f>H7+H13+H28+H34+H43</f>
        <v>7</v>
      </c>
      <c r="J60" s="59">
        <f>G7+G13+G28+G34+G43</f>
        <v>9</v>
      </c>
      <c r="K60" s="85">
        <f t="shared" si="32"/>
        <v>-2</v>
      </c>
      <c r="L60" s="83">
        <f>_xlfn.RANK.EQ(K60,K57:K62,0)</f>
        <v>4</v>
      </c>
    </row>
    <row r="61" spans="1:12" x14ac:dyDescent="0.25">
      <c r="A61" s="105" t="str">
        <f>H39</f>
        <v>Aletsch 2</v>
      </c>
      <c r="B61" s="55">
        <f>G11</f>
        <v>0</v>
      </c>
      <c r="C61" s="55">
        <f>G17</f>
        <v>2</v>
      </c>
      <c r="D61" s="55">
        <f>G23</f>
        <v>0</v>
      </c>
      <c r="E61" s="55">
        <f>G35</f>
        <v>1</v>
      </c>
      <c r="F61" s="55">
        <f>H41</f>
        <v>2</v>
      </c>
      <c r="G61" s="80">
        <f t="shared" si="28"/>
        <v>5</v>
      </c>
      <c r="H61" s="83">
        <f>_xlfn.RANK.EQ(G61,G57:G62,0)</f>
        <v>3</v>
      </c>
      <c r="I61" s="81">
        <f>G10+G16+G22+G34+H40</f>
        <v>7</v>
      </c>
      <c r="J61" s="59">
        <f>H10+H16+H22+H34+G40</f>
        <v>7</v>
      </c>
      <c r="K61" s="85">
        <f t="shared" si="32"/>
        <v>0</v>
      </c>
      <c r="L61" s="83">
        <f>_xlfn.RANK.EQ(K61,K57:K62,0)</f>
        <v>3</v>
      </c>
    </row>
    <row r="62" spans="1:12" ht="15.75" thickBot="1" x14ac:dyDescent="0.3">
      <c r="A62" s="12" t="str">
        <f>H45</f>
        <v>Fiesch</v>
      </c>
      <c r="B62" s="57">
        <f>H11</f>
        <v>2</v>
      </c>
      <c r="C62" s="57">
        <f>G20</f>
        <v>2</v>
      </c>
      <c r="D62" s="57">
        <f>G29</f>
        <v>2</v>
      </c>
      <c r="E62" s="57">
        <f>G38</f>
        <v>2</v>
      </c>
      <c r="F62" s="57">
        <f>H47</f>
        <v>0</v>
      </c>
      <c r="G62" s="98">
        <f t="shared" si="28"/>
        <v>8</v>
      </c>
      <c r="H62" s="84">
        <f>_xlfn.RANK.EQ(G62,G57:G62,0)</f>
        <v>2</v>
      </c>
      <c r="I62" s="106">
        <f>H10+G19+G28+G37+H46</f>
        <v>10</v>
      </c>
      <c r="J62" s="61">
        <f>G10+H19+H28+H37+G46</f>
        <v>5</v>
      </c>
      <c r="K62" s="100">
        <f t="shared" si="32"/>
        <v>5</v>
      </c>
      <c r="L62" s="84">
        <f>_xlfn.RANK.EQ(K62,K57:K62,0)</f>
        <v>2</v>
      </c>
    </row>
    <row r="63" spans="1:12" x14ac:dyDescent="0.25">
      <c r="A63" s="15"/>
      <c r="B63" s="65"/>
      <c r="C63" s="65"/>
      <c r="D63" s="65"/>
      <c r="E63" s="65"/>
      <c r="F63" s="65"/>
      <c r="G63" s="74"/>
      <c r="H63" s="1"/>
      <c r="K63" s="1"/>
      <c r="L63" s="1"/>
    </row>
    <row r="64" spans="1:12" x14ac:dyDescent="0.25">
      <c r="A64" s="110" t="s">
        <v>5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</row>
    <row r="65" spans="1:11" ht="15.75" thickBot="1" x14ac:dyDescent="0.3">
      <c r="A65" s="19" t="s">
        <v>0</v>
      </c>
      <c r="B65" s="107" t="s">
        <v>6</v>
      </c>
      <c r="C65" s="107"/>
      <c r="D65" s="1"/>
      <c r="E65" s="19" t="s">
        <v>0</v>
      </c>
      <c r="F65" s="107" t="s">
        <v>1</v>
      </c>
      <c r="G65" s="107"/>
      <c r="H65" s="1"/>
      <c r="I65" s="19"/>
      <c r="J65" s="107"/>
      <c r="K65" s="107"/>
    </row>
    <row r="66" spans="1:11" x14ac:dyDescent="0.25">
      <c r="A66" s="2">
        <v>0.66041666666666665</v>
      </c>
      <c r="B66" s="20" t="s">
        <v>19</v>
      </c>
      <c r="C66" s="21" t="s">
        <v>20</v>
      </c>
      <c r="D66" s="40">
        <v>6.2499999999999995E-3</v>
      </c>
      <c r="E66" s="2">
        <f>A66</f>
        <v>0.66041666666666665</v>
      </c>
      <c r="F66" s="20" t="s">
        <v>21</v>
      </c>
      <c r="G66" s="21" t="s">
        <v>22</v>
      </c>
      <c r="H66" s="15"/>
      <c r="I66" s="36">
        <v>1</v>
      </c>
      <c r="J66" s="20" t="s">
        <v>15</v>
      </c>
      <c r="K66" s="21" t="str">
        <f>IF(F81&gt;G81,F79,G79)</f>
        <v>Visp</v>
      </c>
    </row>
    <row r="67" spans="1:11" x14ac:dyDescent="0.25">
      <c r="A67" s="5">
        <f>A66+D67</f>
        <v>0.66527777777777775</v>
      </c>
      <c r="B67" s="22" t="str">
        <f>IF(H50=1,A50,(IF(H52=1,A51,IF(H51=1,A52,IF(H53=1,A53,(IF(H54=1,A54,(IF(H55=1,A55,"")))))))))</f>
        <v>Aletsch 1</v>
      </c>
      <c r="C67" s="23" t="str">
        <f>IF(H57=2,A57,(IF(H58=2,A58,IF(H59=2,A59,IF(H60=2,A60,(IF(H61=2,A61,(IF(H62=2,A62,"")))))))))</f>
        <v>Fiesch</v>
      </c>
      <c r="D67" s="40">
        <v>4.8611111111111112E-3</v>
      </c>
      <c r="E67" s="5">
        <f>A67</f>
        <v>0.66527777777777775</v>
      </c>
      <c r="F67" s="22" t="str">
        <f>IF(H50=2,A50,(IF(H51=2,A51,IF(H52=2,A52,IF(H53=2,A53,(IF(H54=2,A54,(IF(H55=2,A55,"")))))))))</f>
        <v>Stalden</v>
      </c>
      <c r="G67" s="23" t="str">
        <f>IF(H57=1,A57,(IF(H58=1,A58,IF(H59=1,A59,IF(H60=1,A60,(IF(H61=1,A61,(IF(H62=1,A62,"")))))))))</f>
        <v>Visp</v>
      </c>
      <c r="H67" s="15"/>
      <c r="I67" s="37">
        <f>I66+1</f>
        <v>2</v>
      </c>
      <c r="J67" s="22" t="s">
        <v>15</v>
      </c>
      <c r="K67" s="23" t="str">
        <f>IF(F81&lt;G81,F79,G79)</f>
        <v>Aletsch 1</v>
      </c>
    </row>
    <row r="68" spans="1:11" x14ac:dyDescent="0.25">
      <c r="A68" s="24" t="s">
        <v>7</v>
      </c>
      <c r="B68" s="22">
        <v>1</v>
      </c>
      <c r="C68" s="23">
        <v>0</v>
      </c>
      <c r="D68" s="31"/>
      <c r="E68" s="24" t="s">
        <v>8</v>
      </c>
      <c r="F68" s="22">
        <v>0</v>
      </c>
      <c r="G68" s="23">
        <v>5</v>
      </c>
      <c r="H68" s="15"/>
      <c r="I68" s="37">
        <f t="shared" ref="I68:I77" si="33">I67+1</f>
        <v>3</v>
      </c>
      <c r="J68" s="22" t="s">
        <v>15</v>
      </c>
      <c r="K68" s="23" t="str">
        <f>IF(B81&gt;C81,B79,C79)</f>
        <v>Stalden</v>
      </c>
    </row>
    <row r="69" spans="1:11" ht="15.75" thickBot="1" x14ac:dyDescent="0.3">
      <c r="A69" s="12"/>
      <c r="B69" s="25">
        <f>IF(B68&gt;C68,2,IF(B68=C68,1,(IF(B68&lt;C68,0))))</f>
        <v>2</v>
      </c>
      <c r="C69" s="26">
        <f>IF(C68&gt;B68,2,IF(C68=B68,1,(IF(C68&lt;B68,0))))</f>
        <v>0</v>
      </c>
      <c r="D69" s="32"/>
      <c r="E69" s="12"/>
      <c r="F69" s="25">
        <f>IF(F68&gt;G68,2,IF(F68=G68,1,(IF(F68&lt;G68,0))))</f>
        <v>0</v>
      </c>
      <c r="G69" s="26">
        <f>IF(G68&gt;F68,2,IF(G68=F68,1,(IF(G68&lt;F68,0))))</f>
        <v>2</v>
      </c>
      <c r="H69" s="15"/>
      <c r="I69" s="37">
        <f t="shared" si="33"/>
        <v>4</v>
      </c>
      <c r="J69" s="22" t="s">
        <v>15</v>
      </c>
      <c r="K69" s="23" t="str">
        <f>IF(B81&lt;C81,B79,C79)</f>
        <v>Fiesch</v>
      </c>
    </row>
    <row r="70" spans="1:11" x14ac:dyDescent="0.25">
      <c r="A70" s="2">
        <f>A66+D70</f>
        <v>0.66666666666666663</v>
      </c>
      <c r="B70" s="20" t="s">
        <v>23</v>
      </c>
      <c r="C70" s="21" t="s">
        <v>26</v>
      </c>
      <c r="D70" s="40">
        <v>6.2499999999999995E-3</v>
      </c>
      <c r="E70" s="88">
        <f t="shared" ref="E70:E71" si="34">A70</f>
        <v>0.66666666666666663</v>
      </c>
      <c r="F70" s="87" t="s">
        <v>25</v>
      </c>
      <c r="G70" s="89" t="s">
        <v>24</v>
      </c>
      <c r="H70" s="15"/>
      <c r="I70" s="37">
        <f t="shared" si="33"/>
        <v>5</v>
      </c>
      <c r="J70" s="22" t="s">
        <v>15</v>
      </c>
      <c r="K70" s="23" t="str">
        <f>IF(B73&gt;C73,B71,C71)</f>
        <v>Raron</v>
      </c>
    </row>
    <row r="71" spans="1:11" x14ac:dyDescent="0.25">
      <c r="A71" s="5">
        <f>A70+D71</f>
        <v>0.67152777777777772</v>
      </c>
      <c r="B71" s="22" t="str">
        <f>IF(H50=3,A50,(IF(H51=3,A51,IF(H52=3,A52,IF(H53=3,A53,(IF(H54=3,A54,(IF(H55=3,A55,"")))))))))</f>
        <v>Raron</v>
      </c>
      <c r="C71" s="23" t="str">
        <f>IF(H57=3,A57,(IF(H58=3,A58,IF(H59=3,A59,IF(H60=3,A60,(IF(H61=3,A61,(IF(H62=3,A62,"")))))))))</f>
        <v>Aletsch 2</v>
      </c>
      <c r="D71" s="40">
        <v>4.8611111111111112E-3</v>
      </c>
      <c r="E71" s="5">
        <f t="shared" si="34"/>
        <v>0.67152777777777772</v>
      </c>
      <c r="F71" s="22" t="str">
        <f>IF(H50=4,A50,(IF(H51=4,A51,IF(H52=4,A52,IF(H53=4,A53,(IF(H54=4,A54,(IF(H55=4,A55,"")))))))))</f>
        <v>Leuk</v>
      </c>
      <c r="G71" s="23" t="str">
        <f>IF(H57=4,A57,(IF(H58=4,A58,IF(H59=4,A59,IF(H60=4,A60,(IF(H61=4,A61,IF(H62=4,A62,""))))))))</f>
        <v>Saas</v>
      </c>
      <c r="H71" s="15"/>
      <c r="I71" s="37">
        <f t="shared" si="33"/>
        <v>6</v>
      </c>
      <c r="J71" s="22" t="s">
        <v>15</v>
      </c>
      <c r="K71" s="23" t="str">
        <f>IF(B73&lt;C73,B71,C71)</f>
        <v>Aletsch 2</v>
      </c>
    </row>
    <row r="72" spans="1:11" x14ac:dyDescent="0.25">
      <c r="A72" s="24"/>
      <c r="B72" s="22">
        <v>2</v>
      </c>
      <c r="C72" s="23">
        <v>1</v>
      </c>
      <c r="D72" s="31"/>
      <c r="E72" s="24"/>
      <c r="F72" s="22">
        <v>0</v>
      </c>
      <c r="G72" s="23">
        <v>1</v>
      </c>
      <c r="H72" s="15"/>
      <c r="I72" s="37">
        <f t="shared" si="33"/>
        <v>7</v>
      </c>
      <c r="J72" s="22" t="s">
        <v>15</v>
      </c>
      <c r="K72" s="23" t="str">
        <f>IF(F73&gt;G73,F71,G71)</f>
        <v>Saas</v>
      </c>
    </row>
    <row r="73" spans="1:11" ht="15.75" thickBot="1" x14ac:dyDescent="0.3">
      <c r="A73" s="12"/>
      <c r="B73" s="25">
        <f>IF(B72&gt;C72,2,IF(B72=C72,1,(IF(B72&lt;C72,0))))</f>
        <v>2</v>
      </c>
      <c r="C73" s="26">
        <f>IF(C72&gt;B72,2,IF(C72=B72,1,(IF(C72&lt;B72,0))))</f>
        <v>0</v>
      </c>
      <c r="D73" s="32"/>
      <c r="E73" s="12"/>
      <c r="F73" s="25">
        <f>IF(F72&gt;G72,2,IF(F72=G72,1,(IF(F72&lt;G72,0))))</f>
        <v>0</v>
      </c>
      <c r="G73" s="26">
        <f>IF(G72&gt;F72,2,IF(G72=F72,1,(IF(G72&lt;F72,0))))</f>
        <v>2</v>
      </c>
      <c r="H73" s="15"/>
      <c r="I73" s="37">
        <f t="shared" si="33"/>
        <v>8</v>
      </c>
      <c r="J73" s="22" t="s">
        <v>15</v>
      </c>
      <c r="K73" s="23" t="str">
        <f>IF(F73&lt;G73,F71,G71)</f>
        <v>Leuk</v>
      </c>
    </row>
    <row r="74" spans="1:11" x14ac:dyDescent="0.25">
      <c r="A74" s="2">
        <f>A70+D74</f>
        <v>0.67291666666666661</v>
      </c>
      <c r="B74" s="20" t="s">
        <v>27</v>
      </c>
      <c r="C74" s="21" t="s">
        <v>28</v>
      </c>
      <c r="D74" s="40">
        <v>6.2499999999999995E-3</v>
      </c>
      <c r="E74" s="88">
        <f t="shared" ref="E74:E75" si="35">A74</f>
        <v>0.67291666666666661</v>
      </c>
      <c r="F74" s="87" t="s">
        <v>30</v>
      </c>
      <c r="G74" s="89" t="s">
        <v>31</v>
      </c>
      <c r="H74" s="15"/>
      <c r="I74" s="37">
        <f t="shared" si="33"/>
        <v>9</v>
      </c>
      <c r="J74" s="22" t="s">
        <v>15</v>
      </c>
      <c r="K74" s="60" t="str">
        <f>IF(B77&gt;C77,B75,C75)</f>
        <v>Leukerbad</v>
      </c>
    </row>
    <row r="75" spans="1:11" x14ac:dyDescent="0.25">
      <c r="A75" s="5">
        <f>A74+D75</f>
        <v>0.6777777777777777</v>
      </c>
      <c r="B75" s="22" t="str">
        <f>IF(H50=5,A50,(IF(H51=5,A51,IF(H52=5,A52,IF(H53=5,A53,(IF(H54=5,A54,(IF(H55=5,A55,"")))))))))</f>
        <v>Siders</v>
      </c>
      <c r="C75" s="23" t="s">
        <v>44</v>
      </c>
      <c r="D75" s="40">
        <v>4.8611111111111112E-3</v>
      </c>
      <c r="E75" s="5">
        <f t="shared" si="35"/>
        <v>0.6777777777777777</v>
      </c>
      <c r="F75" s="22" t="str">
        <f>IF(H50=6,A50,(IF(H51=6,A51,IF(H52=6,A52,IF(H53=6,A53,(IF(H54=6,A54,(IF(H55=6,A55,"")))))))))</f>
        <v>Gampel</v>
      </c>
      <c r="G75" s="23" t="str">
        <f>IF(H57=6,A57,(IF(H58=6,A58,IF(H59=6,A59,IF(H60=6,A60,(IF(H61=6,A61,(IF(H62=6,A62,"")))))))))</f>
        <v>St. Niklaus</v>
      </c>
      <c r="H75" s="15"/>
      <c r="I75" s="37">
        <f t="shared" si="33"/>
        <v>10</v>
      </c>
      <c r="J75" s="22" t="s">
        <v>15</v>
      </c>
      <c r="K75" s="60" t="str">
        <f>IF(B77&lt;C77,B75,C75)</f>
        <v>Siders</v>
      </c>
    </row>
    <row r="76" spans="1:11" x14ac:dyDescent="0.25">
      <c r="A76" s="24"/>
      <c r="B76" s="22">
        <v>0</v>
      </c>
      <c r="C76" s="23">
        <v>1</v>
      </c>
      <c r="D76" s="31"/>
      <c r="E76" s="24"/>
      <c r="F76" s="22">
        <v>1</v>
      </c>
      <c r="G76" s="23">
        <v>0</v>
      </c>
      <c r="H76" s="15"/>
      <c r="I76" s="37">
        <f t="shared" si="33"/>
        <v>11</v>
      </c>
      <c r="J76" s="22" t="s">
        <v>15</v>
      </c>
      <c r="K76" s="60" t="str">
        <f>IF(F77&gt;G77,F75,G75)</f>
        <v>Gampel</v>
      </c>
    </row>
    <row r="77" spans="1:11" ht="15.75" thickBot="1" x14ac:dyDescent="0.3">
      <c r="A77" s="12"/>
      <c r="B77" s="25">
        <f>IF(B76&gt;C76,2,IF(B76=C76,1,(IF(B76&lt;C76,0))))</f>
        <v>0</v>
      </c>
      <c r="C77" s="26">
        <f>IF(C76&gt;B76,2,IF(C76=B76,1,(IF(C76&lt;B76,0))))</f>
        <v>2</v>
      </c>
      <c r="D77" s="31"/>
      <c r="E77" s="12"/>
      <c r="F77" s="25">
        <f>IF(F76&gt;G76,2,IF(F76=G76,1,(IF(F76&lt;G76,0))))</f>
        <v>2</v>
      </c>
      <c r="G77" s="26">
        <f>IF(G76&gt;F76,2,IF(G76=F76,1,(IF(G76&lt;F76,0))))</f>
        <v>0</v>
      </c>
      <c r="H77" s="15"/>
      <c r="I77" s="38">
        <f t="shared" si="33"/>
        <v>12</v>
      </c>
      <c r="J77" s="25" t="s">
        <v>15</v>
      </c>
      <c r="K77" s="62" t="str">
        <f>IF(F77&lt;G77,F75,G75)</f>
        <v>St. Niklaus</v>
      </c>
    </row>
    <row r="78" spans="1:11" x14ac:dyDescent="0.25">
      <c r="A78" s="2">
        <f>A74+D78</f>
        <v>0.67916666666666659</v>
      </c>
      <c r="B78" s="63" t="s">
        <v>9</v>
      </c>
      <c r="C78" s="64" t="s">
        <v>10</v>
      </c>
      <c r="D78" s="40">
        <v>6.2499999999999995E-3</v>
      </c>
      <c r="E78" s="88">
        <f t="shared" ref="E78:E79" si="36">A78</f>
        <v>0.67916666666666659</v>
      </c>
      <c r="F78" s="27" t="s">
        <v>11</v>
      </c>
      <c r="G78" s="28" t="s">
        <v>12</v>
      </c>
      <c r="H78" s="15"/>
      <c r="I78" s="29"/>
      <c r="J78" s="15"/>
      <c r="K78" s="15"/>
    </row>
    <row r="79" spans="1:11" x14ac:dyDescent="0.25">
      <c r="A79" s="5">
        <f>A78+D79</f>
        <v>0.68402777777777768</v>
      </c>
      <c r="B79" s="22" t="str">
        <f>IF(B69&lt;C69,B67,C67)</f>
        <v>Fiesch</v>
      </c>
      <c r="C79" s="23" t="str">
        <f>IF(F69&lt;G69,F67,G67)</f>
        <v>Stalden</v>
      </c>
      <c r="D79" s="40">
        <v>4.8611111111111112E-3</v>
      </c>
      <c r="E79" s="5">
        <f t="shared" si="36"/>
        <v>0.68402777777777768</v>
      </c>
      <c r="F79" s="22" t="str">
        <f>IF(B69&gt;C69,B67,C67)</f>
        <v>Aletsch 1</v>
      </c>
      <c r="G79" s="23" t="str">
        <f>IF(F69&gt;G69,F67,G67)</f>
        <v>Visp</v>
      </c>
      <c r="H79" s="15"/>
      <c r="I79" s="29"/>
      <c r="J79" s="15"/>
      <c r="K79" s="15"/>
    </row>
    <row r="80" spans="1:11" x14ac:dyDescent="0.25">
      <c r="A80" s="24" t="s">
        <v>14</v>
      </c>
      <c r="B80" s="22">
        <v>0</v>
      </c>
      <c r="C80" s="23">
        <v>1</v>
      </c>
      <c r="D80" s="31"/>
      <c r="E80" s="24" t="s">
        <v>13</v>
      </c>
      <c r="F80" s="55">
        <v>1</v>
      </c>
      <c r="G80" s="56">
        <v>2</v>
      </c>
      <c r="H80" s="65"/>
      <c r="I80" s="29"/>
      <c r="J80" s="65"/>
      <c r="K80" s="65"/>
    </row>
    <row r="81" spans="1:11" ht="15.75" thickBot="1" x14ac:dyDescent="0.3">
      <c r="A81" s="12"/>
      <c r="B81" s="25">
        <f>IF(B80&gt;C80,2,IF(B80=C80,1,(IF(B80&lt;C80,0))))</f>
        <v>0</v>
      </c>
      <c r="C81" s="26">
        <f>IF(C80&gt;B80,2,IF(C80=B80,1,(IF(C80&lt;B80,0))))</f>
        <v>2</v>
      </c>
      <c r="D81" s="32"/>
      <c r="E81" s="12"/>
      <c r="F81" s="25">
        <f>IF(F80&gt;G80,2,IF(F80=G80,1,(IF(F80&lt;G80,0))))</f>
        <v>0</v>
      </c>
      <c r="G81" s="26">
        <f>IF(G80&gt;F80,2,IF(G80=F80,1,(IF(G80&lt;F80,0))))</f>
        <v>2</v>
      </c>
      <c r="H81" s="65"/>
      <c r="I81" s="65"/>
      <c r="J81" s="65"/>
      <c r="K81" s="65"/>
    </row>
    <row r="82" spans="1:11" x14ac:dyDescent="0.25">
      <c r="D82" s="52"/>
      <c r="E82" s="39"/>
      <c r="F82" s="15"/>
      <c r="G82" s="15"/>
    </row>
    <row r="83" spans="1:11" x14ac:dyDescent="0.25">
      <c r="D83" s="52"/>
      <c r="E83" s="39"/>
      <c r="F83" s="15"/>
      <c r="G83" s="15"/>
    </row>
    <row r="84" spans="1:11" x14ac:dyDescent="0.25">
      <c r="E84" s="15"/>
      <c r="F84" s="15"/>
      <c r="G84" s="15"/>
    </row>
    <row r="85" spans="1:11" x14ac:dyDescent="0.25">
      <c r="D85" s="15"/>
      <c r="E85" s="15"/>
      <c r="F85" s="15"/>
      <c r="G85" s="15"/>
    </row>
    <row r="86" spans="1:11" x14ac:dyDescent="0.25">
      <c r="A86" s="39"/>
      <c r="B86" s="15"/>
      <c r="C86" s="15"/>
      <c r="D86" s="52"/>
    </row>
    <row r="87" spans="1:11" x14ac:dyDescent="0.25">
      <c r="A87" s="39"/>
      <c r="B87" s="15"/>
      <c r="C87" s="15"/>
      <c r="D87" s="52"/>
    </row>
  </sheetData>
  <mergeCells count="11">
    <mergeCell ref="B65:C65"/>
    <mergeCell ref="F65:G65"/>
    <mergeCell ref="J65:K65"/>
    <mergeCell ref="A1:B1"/>
    <mergeCell ref="C1:D1"/>
    <mergeCell ref="E1:F1"/>
    <mergeCell ref="G1:H1"/>
    <mergeCell ref="B2:C2"/>
    <mergeCell ref="K1:L1"/>
    <mergeCell ref="A64:L64"/>
    <mergeCell ref="G2:H2"/>
  </mergeCells>
  <conditionalFormatting sqref="K66:K7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landscape" verticalDpi="0" r:id="rId1"/>
  <rowBreaks count="1" manualBreakCount="1">
    <brk id="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10759f1-a9e5-4417-a62d-72d37afae9b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FFA75DCAF9E4294F4A5D4AA451AC2" ma:contentTypeVersion="17" ma:contentTypeDescription="Crée un document." ma:contentTypeScope="" ma:versionID="efe30715f8550e2812d49a8b00b61dd4">
  <xsd:schema xmlns:xsd="http://www.w3.org/2001/XMLSchema" xmlns:xs="http://www.w3.org/2001/XMLSchema" xmlns:p="http://schemas.microsoft.com/office/2006/metadata/properties" xmlns:ns3="a648f325-2c7a-4a11-aa32-9d696b74584c" xmlns:ns4="810759f1-a9e5-4417-a62d-72d37afae9b1" targetNamespace="http://schemas.microsoft.com/office/2006/metadata/properties" ma:root="true" ma:fieldsID="8e08131081692d3e3eafa7da71534e25" ns3:_="" ns4:_="">
    <xsd:import namespace="a648f325-2c7a-4a11-aa32-9d696b74584c"/>
    <xsd:import namespace="810759f1-a9e5-4417-a62d-72d37afae9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  <xsd:element ref="ns4:MediaServiceLocation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8f325-2c7a-4a11-aa32-9d696b74584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759f1-a9e5-4417-a62d-72d37afae9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44623D-ABDA-43B9-BAC0-688BBE854A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9FD910-0128-4628-980B-B46E736528B4}">
  <ds:schemaRefs>
    <ds:schemaRef ds:uri="http://schemas.microsoft.com/office/2006/metadata/properties"/>
    <ds:schemaRef ds:uri="http://www.w3.org/2000/xmlns/"/>
    <ds:schemaRef ds:uri="810759f1-a9e5-4417-a62d-72d37afae9b1"/>
    <ds:schemaRef ds:uri="http://www.w3.org/2001/XMLSchema-instan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BFBB7BB-5775-4F74-8799-7342D829FDD4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648f325-2c7a-4a11-aa32-9d696b74584c"/>
    <ds:schemaRef ds:uri="810759f1-a9e5-4417-a62d-72d37afae9b1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Rahel</dc:creator>
  <cp:lastModifiedBy>ZIZZO Sarah</cp:lastModifiedBy>
  <cp:lastPrinted>2023-11-18T17:28:41Z</cp:lastPrinted>
  <dcterms:created xsi:type="dcterms:W3CDTF">2023-06-15T16:41:58Z</dcterms:created>
  <dcterms:modified xsi:type="dcterms:W3CDTF">2023-12-13T14:16:29Z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0x010100304FFA75DCAF9E4294F4A5D4AA451AC2</vt:lpwstr>
  </property>
</Properties>
</file>